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995" windowHeight="7425" activeTab="0"/>
  </bookViews>
  <sheets>
    <sheet name="Лист2" sheetId="1" r:id="rId1"/>
  </sheets>
  <definedNames>
    <definedName name="_xlnm.Print_Area" localSheetId="0">'Лист2'!$A$1:$N$47</definedName>
  </definedNames>
  <calcPr fullCalcOnLoad="1"/>
</workbook>
</file>

<file path=xl/sharedStrings.xml><?xml version="1.0" encoding="utf-8"?>
<sst xmlns="http://schemas.openxmlformats.org/spreadsheetml/2006/main" count="86" uniqueCount="55">
  <si>
    <t>Умови:</t>
  </si>
  <si>
    <t xml:space="preserve">Сума кредиту: </t>
  </si>
  <si>
    <t>гривень</t>
  </si>
  <si>
    <t>Термін користування кредитом: 12 місяців</t>
  </si>
  <si>
    <t>Погашення основної суми кредиту: згідно графіку</t>
  </si>
  <si>
    <t>Сума застави</t>
  </si>
  <si>
    <t>грн</t>
  </si>
  <si>
    <t>Погашення процентів: щомісяця</t>
  </si>
  <si>
    <t xml:space="preserve">Номінальна процентна ставка: </t>
  </si>
  <si>
    <t>річних</t>
  </si>
  <si>
    <t>Супутні витрати позичальника:</t>
  </si>
  <si>
    <t xml:space="preserve">комісія за надання кредиту: </t>
  </si>
  <si>
    <t xml:space="preserve"> від основної суми кредиту (одноразово);</t>
  </si>
  <si>
    <t xml:space="preserve">обслуговування кредитної заборгованості: </t>
  </si>
  <si>
    <t>на місяць від основної суми кредиту;</t>
  </si>
  <si>
    <t xml:space="preserve">розрахунково-касове обслуговування:  </t>
  </si>
  <si>
    <t>грн, одноразово</t>
  </si>
  <si>
    <t>страхування:</t>
  </si>
  <si>
    <t xml:space="preserve">  на рік від  суми застави;</t>
  </si>
  <si>
    <t xml:space="preserve">послуги нотаріуса: </t>
  </si>
  <si>
    <t>грн.</t>
  </si>
  <si>
    <t>послуги реєстратора:</t>
  </si>
  <si>
    <t>Дата платежу</t>
  </si>
  <si>
    <t>Сума платежу за розрахунковий період, грн.</t>
  </si>
  <si>
    <t>У тому числі:</t>
  </si>
  <si>
    <t>Реальна процентна ставка, % **</t>
  </si>
  <si>
    <t>Абсолютне значення подорожчання кредиту, грн.***</t>
  </si>
  <si>
    <t>погашення основної суми кредиту</t>
  </si>
  <si>
    <t>проценти за користування кредитом</t>
  </si>
  <si>
    <t>платежі за надані супутні послуги</t>
  </si>
  <si>
    <t>на користь банку, у тому числі</t>
  </si>
  <si>
    <t>на користь третіх осіб, повязані із:</t>
  </si>
  <si>
    <t>Дні</t>
  </si>
  <si>
    <t>обслуговування кредитної заборгованості</t>
  </si>
  <si>
    <t>розрахунково-касове обслуговування</t>
  </si>
  <si>
    <t>комісія за надання кредиту</t>
  </si>
  <si>
    <t>інші послуги банку (валютно-обмінні операції, юридичне оформлення тощо)*</t>
  </si>
  <si>
    <t>страхуванням</t>
  </si>
  <si>
    <t>послугами нотаріусів</t>
  </si>
  <si>
    <t>іншими послугами (біржові збори, послуги реєстраторів тощо)*</t>
  </si>
  <si>
    <t>5.1</t>
  </si>
  <si>
    <t>5.2</t>
  </si>
  <si>
    <t>5.3</t>
  </si>
  <si>
    <t>5.4</t>
  </si>
  <si>
    <t>6.1</t>
  </si>
  <si>
    <t>6.2</t>
  </si>
  <si>
    <t>6.3</t>
  </si>
  <si>
    <t>х</t>
  </si>
  <si>
    <t>Усього</t>
  </si>
  <si>
    <t>Дата надання кредиту: 30.09.2013</t>
  </si>
  <si>
    <t>Ліміт овердрафту  за поточним рахунком, що передбачає використання спеціального платіжного засобу</t>
  </si>
  <si>
    <t>Ставка пільгового періоду</t>
  </si>
  <si>
    <t>Даний графік є невід'ємною частиною «Договору комплексного банківського обслуговування фізичних осіб»</t>
  </si>
  <si>
    <r>
      <t xml:space="preserve">Додаток № 1. Графік платежів, визначення сукупної вартості кредиту </t>
    </r>
    <r>
      <rPr>
        <sz val="12"/>
        <rFont val="Arial Cyr"/>
        <family val="0"/>
      </rPr>
      <t xml:space="preserve">(далі - Графік) </t>
    </r>
    <r>
      <rPr>
        <vertAlign val="superscript"/>
        <sz val="12"/>
        <rFont val="Arial Cyr"/>
        <family val="0"/>
      </rPr>
      <t>1</t>
    </r>
  </si>
  <si>
    <r>
      <t>1</t>
    </r>
    <r>
      <rPr>
        <sz val="10"/>
        <rFont val="Arial Cyr"/>
        <family val="0"/>
      </rPr>
      <t xml:space="preserve"> Графік платежів, розрахунок сукупної вартості Овердрафту та реальної процентної ставки за користування Овердрафтом зроблено виходячи з
наступного прикладу: дата надання Овердрафту: 30 вересня 2013 року; сума використаного Клієнтом Кредитного ліміту, в рамках якого надається
Овердрафт: 5000 гривень; погашення заборгованості за Овердрафтом здійснюється Клієнтом в строки та порядку, передбаченому цим Договором.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</si>
</sst>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dd\.mm\.yy;@"/>
    <numFmt numFmtId="174" formatCode="0.0%"/>
    <numFmt numFmtId="175" formatCode="#,##0.00\ &quot;грн.&quot;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000%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Arial Cyr"/>
      <family val="2"/>
    </font>
    <font>
      <sz val="11"/>
      <color indexed="8"/>
      <name val="Arial Cyr"/>
      <family val="0"/>
    </font>
    <font>
      <vertAlign val="superscript"/>
      <sz val="12"/>
      <name val="Arial Cyr"/>
      <family val="0"/>
    </font>
    <font>
      <vertAlign val="superscript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173" fontId="0" fillId="0" borderId="12" xfId="0" applyNumberFormat="1" applyBorder="1" applyAlignment="1">
      <alignment/>
    </xf>
    <xf numFmtId="173" fontId="0" fillId="0" borderId="13" xfId="0" applyNumberFormat="1" applyBorder="1" applyAlignment="1">
      <alignment horizontal="center"/>
    </xf>
    <xf numFmtId="4" fontId="10" fillId="0" borderId="14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7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4" fontId="0" fillId="0" borderId="19" xfId="0" applyNumberFormat="1" applyFont="1" applyFill="1" applyBorder="1" applyAlignment="1">
      <alignment/>
    </xf>
    <xf numFmtId="2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3" fontId="0" fillId="0" borderId="17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22" xfId="0" applyBorder="1" applyAlignment="1">
      <alignment horizontal="center"/>
    </xf>
    <xf numFmtId="173" fontId="0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24" xfId="0" applyNumberFormat="1" applyBorder="1" applyAlignment="1">
      <alignment horizontal="center"/>
    </xf>
    <xf numFmtId="4" fontId="0" fillId="0" borderId="24" xfId="0" applyNumberFormat="1" applyBorder="1" applyAlignment="1">
      <alignment horizontal="right"/>
    </xf>
    <xf numFmtId="182" fontId="8" fillId="0" borderId="25" xfId="0" applyNumberFormat="1" applyFont="1" applyBorder="1" applyAlignment="1">
      <alignment/>
    </xf>
    <xf numFmtId="4" fontId="8" fillId="0" borderId="16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182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35" xfId="0" applyNumberFormat="1" applyBorder="1" applyAlignment="1">
      <alignment horizontal="center" vertical="top" wrapText="1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49" fontId="0" fillId="0" borderId="33" xfId="0" applyNumberForma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8.25390625" style="0" customWidth="1"/>
    <col min="2" max="2" width="15.75390625" style="0" customWidth="1"/>
    <col min="3" max="3" width="17.25390625" style="0" customWidth="1"/>
    <col min="4" max="4" width="16.125" style="0" customWidth="1"/>
    <col min="5" max="5" width="15.625" style="0" customWidth="1"/>
    <col min="6" max="6" width="11.00390625" style="0" customWidth="1"/>
    <col min="7" max="7" width="10.75390625" style="0" customWidth="1"/>
    <col min="8" max="8" width="12.375" style="0" customWidth="1"/>
    <col min="9" max="9" width="14.625" style="0" customWidth="1"/>
    <col min="10" max="10" width="10.125" style="0" customWidth="1"/>
    <col min="11" max="11" width="11.25390625" style="0" customWidth="1"/>
    <col min="12" max="12" width="11.875" style="0" customWidth="1"/>
    <col min="13" max="13" width="24.00390625" style="0" customWidth="1"/>
    <col min="14" max="14" width="17.00390625" style="0" customWidth="1"/>
  </cols>
  <sheetData>
    <row r="1" spans="1:12" ht="18.75">
      <c r="A1" s="3" t="s">
        <v>53</v>
      </c>
      <c r="B1" s="4"/>
      <c r="C1" s="4"/>
      <c r="D1" s="4"/>
      <c r="E1" s="4"/>
      <c r="H1" s="2"/>
      <c r="I1" s="2"/>
      <c r="J1" s="2"/>
      <c r="K1" s="2"/>
      <c r="L1" s="2"/>
    </row>
    <row r="2" spans="1:12" ht="14.25">
      <c r="A2" s="43" t="s">
        <v>52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</row>
    <row r="3" spans="1:6" ht="15.75">
      <c r="A3" s="3" t="s">
        <v>50</v>
      </c>
      <c r="B3" s="3"/>
      <c r="C3" s="4"/>
      <c r="D3" s="4"/>
      <c r="E3" s="4"/>
      <c r="F3" s="4"/>
    </row>
    <row r="4" spans="1:6" ht="15.75">
      <c r="A4" s="3" t="s">
        <v>0</v>
      </c>
      <c r="B4" s="4"/>
      <c r="C4" s="4"/>
      <c r="D4" s="4"/>
      <c r="E4" s="4"/>
      <c r="F4" s="4"/>
    </row>
    <row r="5" spans="1:14" ht="15.75">
      <c r="A5" s="4" t="s">
        <v>49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</row>
    <row r="6" spans="1:14" ht="15">
      <c r="A6" s="4" t="s">
        <v>1</v>
      </c>
      <c r="B6" s="6">
        <v>5000</v>
      </c>
      <c r="C6" s="4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>
      <c r="A9" s="4" t="s">
        <v>5</v>
      </c>
      <c r="B9" s="6">
        <v>0</v>
      </c>
      <c r="C9" s="4" t="s">
        <v>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>
      <c r="A11" s="4" t="s">
        <v>8</v>
      </c>
      <c r="B11" s="4"/>
      <c r="C11" s="4"/>
      <c r="D11" s="7">
        <v>0.36</v>
      </c>
      <c r="E11" s="4" t="s">
        <v>9</v>
      </c>
      <c r="F11" s="7"/>
      <c r="G11" s="4"/>
      <c r="H11" s="4"/>
      <c r="I11" s="4"/>
      <c r="J11" s="4"/>
      <c r="K11" s="4"/>
      <c r="L11" s="4"/>
      <c r="M11" s="4"/>
      <c r="N11" s="4"/>
    </row>
    <row r="12" spans="1:14" ht="15">
      <c r="A12" s="4" t="s">
        <v>51</v>
      </c>
      <c r="B12" s="4"/>
      <c r="C12" s="4"/>
      <c r="D12" s="4"/>
      <c r="E12" s="4"/>
      <c r="F12" s="7">
        <v>0.18</v>
      </c>
      <c r="G12" s="4" t="s">
        <v>9</v>
      </c>
      <c r="H12" s="4"/>
      <c r="I12" s="4"/>
      <c r="J12" s="4"/>
      <c r="K12" s="4"/>
      <c r="L12" s="4"/>
      <c r="M12" s="4"/>
      <c r="N12" s="4"/>
    </row>
    <row r="13" spans="1:14" ht="15">
      <c r="A13" s="4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>
      <c r="A14" s="4"/>
      <c r="B14" s="4"/>
      <c r="C14" s="4" t="s">
        <v>11</v>
      </c>
      <c r="D14" s="4"/>
      <c r="E14" s="4"/>
      <c r="F14" s="8">
        <v>0.005</v>
      </c>
      <c r="G14" s="4" t="s">
        <v>12</v>
      </c>
      <c r="H14" s="4"/>
      <c r="I14" s="4"/>
      <c r="J14" s="4"/>
      <c r="K14" s="4"/>
      <c r="L14" s="4"/>
      <c r="M14" s="4"/>
      <c r="N14" s="4"/>
    </row>
    <row r="15" spans="1:14" ht="15">
      <c r="A15" s="4"/>
      <c r="B15" s="4"/>
      <c r="C15" s="4" t="s">
        <v>13</v>
      </c>
      <c r="D15" s="4"/>
      <c r="E15" s="4"/>
      <c r="F15" s="4"/>
      <c r="G15" s="8">
        <v>0</v>
      </c>
      <c r="H15" s="4" t="s">
        <v>14</v>
      </c>
      <c r="I15" s="4"/>
      <c r="J15" s="4"/>
      <c r="K15" s="4"/>
      <c r="L15" s="4"/>
      <c r="M15" s="4"/>
      <c r="N15" s="4"/>
    </row>
    <row r="16" spans="1:14" ht="15">
      <c r="A16" s="4"/>
      <c r="B16" s="4"/>
      <c r="C16" s="4" t="s">
        <v>15</v>
      </c>
      <c r="D16" s="4"/>
      <c r="E16" s="4"/>
      <c r="F16" s="9">
        <v>0</v>
      </c>
      <c r="G16" s="4" t="s">
        <v>16</v>
      </c>
      <c r="H16" s="4"/>
      <c r="I16" s="4"/>
      <c r="J16" s="4"/>
      <c r="K16" s="4"/>
      <c r="L16" s="4"/>
      <c r="M16" s="4"/>
      <c r="N16" s="4"/>
    </row>
    <row r="17" spans="1:14" ht="15">
      <c r="A17" s="4"/>
      <c r="B17" s="4"/>
      <c r="C17" s="4" t="s">
        <v>17</v>
      </c>
      <c r="D17" s="4"/>
      <c r="E17" s="7">
        <v>0</v>
      </c>
      <c r="F17" s="4" t="s">
        <v>18</v>
      </c>
      <c r="G17" s="4"/>
      <c r="H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 t="s">
        <v>19</v>
      </c>
      <c r="D18" s="4"/>
      <c r="E18" s="10">
        <v>0</v>
      </c>
      <c r="F18" s="4" t="s">
        <v>20</v>
      </c>
      <c r="G18" s="4"/>
      <c r="H18" s="4"/>
      <c r="I18" s="4"/>
      <c r="J18" s="4"/>
      <c r="K18" s="4"/>
      <c r="L18" s="4"/>
      <c r="M18" s="4"/>
      <c r="N18" s="4"/>
    </row>
    <row r="19" spans="1:14" ht="15" customHeight="1" thickBot="1">
      <c r="A19" s="4"/>
      <c r="B19" s="4"/>
      <c r="C19" s="4" t="s">
        <v>21</v>
      </c>
      <c r="D19" s="4"/>
      <c r="E19" s="10">
        <v>0</v>
      </c>
      <c r="F19" s="4" t="s">
        <v>20</v>
      </c>
      <c r="G19" s="4"/>
      <c r="H19" s="4"/>
      <c r="I19" s="4"/>
      <c r="J19" s="4"/>
      <c r="K19" s="4"/>
      <c r="L19" s="4"/>
      <c r="M19" s="4"/>
      <c r="N19" s="4"/>
    </row>
    <row r="20" spans="1:2" ht="13.5" hidden="1" thickBot="1">
      <c r="A20" s="11"/>
      <c r="B20" s="11"/>
    </row>
    <row r="21" spans="1:14" ht="12.75">
      <c r="A21" s="67" t="s">
        <v>22</v>
      </c>
      <c r="B21" s="70"/>
      <c r="C21" s="71" t="s">
        <v>23</v>
      </c>
      <c r="D21" s="74" t="s">
        <v>24</v>
      </c>
      <c r="E21" s="74"/>
      <c r="F21" s="74"/>
      <c r="G21" s="74"/>
      <c r="H21" s="74"/>
      <c r="I21" s="74"/>
      <c r="J21" s="74"/>
      <c r="K21" s="74"/>
      <c r="L21" s="74"/>
      <c r="M21" s="62" t="s">
        <v>25</v>
      </c>
      <c r="N21" s="50" t="s">
        <v>26</v>
      </c>
    </row>
    <row r="22" spans="1:14" ht="12.75">
      <c r="A22" s="68"/>
      <c r="B22" s="63"/>
      <c r="C22" s="72"/>
      <c r="D22" s="75" t="s">
        <v>27</v>
      </c>
      <c r="E22" s="75" t="s">
        <v>28</v>
      </c>
      <c r="F22" s="61" t="s">
        <v>29</v>
      </c>
      <c r="G22" s="61"/>
      <c r="H22" s="61"/>
      <c r="I22" s="61"/>
      <c r="J22" s="61"/>
      <c r="K22" s="61"/>
      <c r="L22" s="61"/>
      <c r="M22" s="63"/>
      <c r="N22" s="51"/>
    </row>
    <row r="23" spans="1:14" ht="12.75">
      <c r="A23" s="68"/>
      <c r="B23" s="64"/>
      <c r="C23" s="72"/>
      <c r="D23" s="76"/>
      <c r="E23" s="76"/>
      <c r="F23" s="61" t="s">
        <v>30</v>
      </c>
      <c r="G23" s="61"/>
      <c r="H23" s="61"/>
      <c r="I23" s="61"/>
      <c r="J23" s="61" t="s">
        <v>31</v>
      </c>
      <c r="K23" s="61"/>
      <c r="L23" s="61"/>
      <c r="M23" s="63"/>
      <c r="N23" s="51"/>
    </row>
    <row r="24" spans="1:14" ht="89.25">
      <c r="A24" s="69"/>
      <c r="B24" s="13" t="s">
        <v>32</v>
      </c>
      <c r="C24" s="73"/>
      <c r="D24" s="77"/>
      <c r="E24" s="77"/>
      <c r="F24" s="14" t="s">
        <v>33</v>
      </c>
      <c r="G24" s="14" t="s">
        <v>34</v>
      </c>
      <c r="H24" s="14" t="s">
        <v>35</v>
      </c>
      <c r="I24" s="14" t="s">
        <v>36</v>
      </c>
      <c r="J24" s="14" t="s">
        <v>37</v>
      </c>
      <c r="K24" s="14" t="s">
        <v>38</v>
      </c>
      <c r="L24" s="14" t="s">
        <v>39</v>
      </c>
      <c r="M24" s="64"/>
      <c r="N24" s="52"/>
    </row>
    <row r="25" spans="1:14" ht="12.75">
      <c r="A25" s="53">
        <v>1</v>
      </c>
      <c r="B25" s="54"/>
      <c r="C25" s="59">
        <v>2</v>
      </c>
      <c r="D25" s="59">
        <v>3</v>
      </c>
      <c r="E25" s="59">
        <v>4</v>
      </c>
      <c r="F25" s="61">
        <v>5</v>
      </c>
      <c r="G25" s="61"/>
      <c r="H25" s="61"/>
      <c r="I25" s="61"/>
      <c r="J25" s="15">
        <v>6</v>
      </c>
      <c r="K25" s="15"/>
      <c r="L25" s="15"/>
      <c r="M25" s="59">
        <v>7</v>
      </c>
      <c r="N25" s="57">
        <v>8</v>
      </c>
    </row>
    <row r="26" spans="1:14" ht="13.5" thickBot="1">
      <c r="A26" s="55"/>
      <c r="B26" s="56"/>
      <c r="C26" s="60"/>
      <c r="D26" s="60"/>
      <c r="E26" s="60"/>
      <c r="F26" s="16" t="s">
        <v>40</v>
      </c>
      <c r="G26" s="16" t="s">
        <v>41</v>
      </c>
      <c r="H26" s="16" t="s">
        <v>42</v>
      </c>
      <c r="I26" s="16" t="s">
        <v>43</v>
      </c>
      <c r="J26" s="16" t="s">
        <v>44</v>
      </c>
      <c r="K26" s="16" t="s">
        <v>45</v>
      </c>
      <c r="L26" s="16" t="s">
        <v>46</v>
      </c>
      <c r="M26" s="60"/>
      <c r="N26" s="58"/>
    </row>
    <row r="27" spans="1:14" ht="13.5" thickBot="1">
      <c r="A27" s="17">
        <v>41547</v>
      </c>
      <c r="B27" s="18" t="s">
        <v>47</v>
      </c>
      <c r="C27" s="19">
        <f>D27+H27+G27</f>
        <v>-4975</v>
      </c>
      <c r="D27" s="20">
        <v>-5000</v>
      </c>
      <c r="E27" s="21" t="s">
        <v>47</v>
      </c>
      <c r="F27" s="22"/>
      <c r="G27" s="20">
        <f>F16</f>
        <v>0</v>
      </c>
      <c r="H27" s="20">
        <f>B6*F14</f>
        <v>25</v>
      </c>
      <c r="I27" s="20"/>
      <c r="J27" s="20">
        <v>0</v>
      </c>
      <c r="K27" s="20">
        <f>E18</f>
        <v>0</v>
      </c>
      <c r="L27" s="23">
        <v>0</v>
      </c>
      <c r="M27" s="24" t="s">
        <v>47</v>
      </c>
      <c r="N27" s="25" t="s">
        <v>47</v>
      </c>
    </row>
    <row r="28" spans="1:14" ht="12.75">
      <c r="A28" s="26">
        <v>41547</v>
      </c>
      <c r="B28" s="27">
        <f>A28-A27</f>
        <v>0</v>
      </c>
      <c r="C28" s="28">
        <f aca="true" t="shared" si="0" ref="C28:C40">SUM(D28:L28)</f>
        <v>0</v>
      </c>
      <c r="D28" s="29">
        <v>0</v>
      </c>
      <c r="E28" s="30">
        <f>$B$6*(($D$11/365)*B28)</f>
        <v>0</v>
      </c>
      <c r="F28" s="31"/>
      <c r="G28" s="31"/>
      <c r="H28" s="31"/>
      <c r="I28" s="29"/>
      <c r="J28" s="29"/>
      <c r="K28" s="29"/>
      <c r="L28" s="29"/>
      <c r="M28" s="32" t="s">
        <v>47</v>
      </c>
      <c r="N28" s="33" t="s">
        <v>47</v>
      </c>
    </row>
    <row r="29" spans="1:14" ht="12.75">
      <c r="A29" s="34">
        <v>41577</v>
      </c>
      <c r="B29" s="27">
        <f aca="true" t="shared" si="1" ref="B29:B40">A29-A28</f>
        <v>30</v>
      </c>
      <c r="C29" s="28">
        <f t="shared" si="0"/>
        <v>73.97260273972603</v>
      </c>
      <c r="D29" s="29">
        <v>0</v>
      </c>
      <c r="E29" s="30">
        <f>($B$6-SUM(D$28:$D28))*(($F$12/365)*B29)</f>
        <v>73.97260273972603</v>
      </c>
      <c r="F29" s="31"/>
      <c r="G29" s="31"/>
      <c r="H29" s="31"/>
      <c r="I29" s="35"/>
      <c r="J29" s="35"/>
      <c r="K29" s="35"/>
      <c r="L29" s="35"/>
      <c r="M29" s="12" t="s">
        <v>47</v>
      </c>
      <c r="N29" s="36" t="s">
        <v>47</v>
      </c>
    </row>
    <row r="30" spans="1:14" ht="12.75">
      <c r="A30" s="37">
        <v>41608</v>
      </c>
      <c r="B30" s="27">
        <f t="shared" si="1"/>
        <v>31</v>
      </c>
      <c r="C30" s="28">
        <f t="shared" si="0"/>
        <v>152.87671232876713</v>
      </c>
      <c r="D30" s="29">
        <v>0</v>
      </c>
      <c r="E30" s="30">
        <f>($B$6-SUM(D$28:$D29))*(($D$11/365)*B30)</f>
        <v>152.87671232876713</v>
      </c>
      <c r="F30" s="31"/>
      <c r="G30" s="31"/>
      <c r="H30" s="31"/>
      <c r="I30" s="35"/>
      <c r="J30" s="35"/>
      <c r="K30" s="35"/>
      <c r="L30" s="35"/>
      <c r="M30" s="12" t="s">
        <v>47</v>
      </c>
      <c r="N30" s="36" t="s">
        <v>47</v>
      </c>
    </row>
    <row r="31" spans="1:14" ht="12.75">
      <c r="A31" s="34">
        <v>41638</v>
      </c>
      <c r="B31" s="27">
        <f t="shared" si="1"/>
        <v>30</v>
      </c>
      <c r="C31" s="28">
        <f t="shared" si="0"/>
        <v>147.94520547945206</v>
      </c>
      <c r="D31" s="29">
        <v>0</v>
      </c>
      <c r="E31" s="30">
        <f>($B$6-SUM(D$28:$D30))*(($D$11/365)*B31)</f>
        <v>147.94520547945206</v>
      </c>
      <c r="F31" s="31"/>
      <c r="G31" s="31"/>
      <c r="H31" s="31"/>
      <c r="I31" s="35"/>
      <c r="J31" s="35"/>
      <c r="K31" s="35"/>
      <c r="L31" s="35"/>
      <c r="M31" s="12" t="s">
        <v>47</v>
      </c>
      <c r="N31" s="36" t="s">
        <v>47</v>
      </c>
    </row>
    <row r="32" spans="1:14" ht="12.75">
      <c r="A32" s="34">
        <v>41669</v>
      </c>
      <c r="B32" s="27">
        <f t="shared" si="1"/>
        <v>31</v>
      </c>
      <c r="C32" s="28">
        <f t="shared" si="0"/>
        <v>152.87671232876713</v>
      </c>
      <c r="D32" s="29">
        <v>0</v>
      </c>
      <c r="E32" s="30">
        <f>($B$6-SUM(D$28:$D31))*(($D$11/365)*B32)</f>
        <v>152.87671232876713</v>
      </c>
      <c r="F32" s="31"/>
      <c r="G32" s="31"/>
      <c r="H32" s="31"/>
      <c r="I32" s="35"/>
      <c r="J32" s="35"/>
      <c r="K32" s="35"/>
      <c r="L32" s="35"/>
      <c r="M32" s="12" t="s">
        <v>47</v>
      </c>
      <c r="N32" s="36" t="s">
        <v>47</v>
      </c>
    </row>
    <row r="33" spans="1:14" ht="12.75">
      <c r="A33" s="37">
        <v>41698</v>
      </c>
      <c r="B33" s="27">
        <f t="shared" si="1"/>
        <v>29</v>
      </c>
      <c r="C33" s="28">
        <f t="shared" si="0"/>
        <v>143.013698630137</v>
      </c>
      <c r="D33" s="29">
        <v>0</v>
      </c>
      <c r="E33" s="30">
        <f>($B$6-SUM(D$28:$D32))*(($D$11/365)*B33)</f>
        <v>143.013698630137</v>
      </c>
      <c r="F33" s="31"/>
      <c r="G33" s="31"/>
      <c r="H33" s="31"/>
      <c r="I33" s="35"/>
      <c r="J33" s="35"/>
      <c r="K33" s="35"/>
      <c r="L33" s="35"/>
      <c r="M33" s="12" t="s">
        <v>47</v>
      </c>
      <c r="N33" s="36" t="s">
        <v>47</v>
      </c>
    </row>
    <row r="34" spans="1:14" ht="12.75">
      <c r="A34" s="34">
        <v>41728</v>
      </c>
      <c r="B34" s="27">
        <f t="shared" si="1"/>
        <v>30</v>
      </c>
      <c r="C34" s="28">
        <f t="shared" si="0"/>
        <v>147.94520547945206</v>
      </c>
      <c r="D34" s="29">
        <v>0</v>
      </c>
      <c r="E34" s="30">
        <f>($B$6-SUM(D$28:$D33))*(($D$11/365)*B34)</f>
        <v>147.94520547945206</v>
      </c>
      <c r="F34" s="31"/>
      <c r="G34" s="31"/>
      <c r="H34" s="31"/>
      <c r="I34" s="35"/>
      <c r="J34" s="35"/>
      <c r="K34" s="35"/>
      <c r="L34" s="35"/>
      <c r="M34" s="12" t="s">
        <v>47</v>
      </c>
      <c r="N34" s="36" t="s">
        <v>47</v>
      </c>
    </row>
    <row r="35" spans="1:14" ht="12.75">
      <c r="A35" s="34">
        <v>41759</v>
      </c>
      <c r="B35" s="27">
        <f t="shared" si="1"/>
        <v>31</v>
      </c>
      <c r="C35" s="28">
        <f t="shared" si="0"/>
        <v>152.87671232876713</v>
      </c>
      <c r="D35" s="29">
        <v>0</v>
      </c>
      <c r="E35" s="30">
        <f>($B$6-SUM(D$28:$D34))*(($D$11/365)*B35)</f>
        <v>152.87671232876713</v>
      </c>
      <c r="F35" s="31"/>
      <c r="G35" s="31"/>
      <c r="H35" s="31"/>
      <c r="I35" s="35"/>
      <c r="J35" s="35"/>
      <c r="K35" s="35"/>
      <c r="L35" s="35"/>
      <c r="M35" s="12" t="s">
        <v>47</v>
      </c>
      <c r="N35" s="36" t="s">
        <v>47</v>
      </c>
    </row>
    <row r="36" spans="1:14" ht="12.75">
      <c r="A36" s="37">
        <v>41789</v>
      </c>
      <c r="B36" s="27">
        <f t="shared" si="1"/>
        <v>30</v>
      </c>
      <c r="C36" s="28">
        <f t="shared" si="0"/>
        <v>147.94520547945206</v>
      </c>
      <c r="D36" s="29">
        <v>0</v>
      </c>
      <c r="E36" s="30">
        <f>($B$6-SUM(D$28:$D35))*(($D$11/365)*B36)</f>
        <v>147.94520547945206</v>
      </c>
      <c r="F36" s="31"/>
      <c r="G36" s="31"/>
      <c r="H36" s="31"/>
      <c r="I36" s="35"/>
      <c r="J36" s="35"/>
      <c r="K36" s="35"/>
      <c r="L36" s="35"/>
      <c r="M36" s="12" t="s">
        <v>47</v>
      </c>
      <c r="N36" s="36" t="s">
        <v>47</v>
      </c>
    </row>
    <row r="37" spans="1:14" ht="12.75">
      <c r="A37" s="34">
        <v>41820</v>
      </c>
      <c r="B37" s="27">
        <f t="shared" si="1"/>
        <v>31</v>
      </c>
      <c r="C37" s="28">
        <f t="shared" si="0"/>
        <v>152.87671232876713</v>
      </c>
      <c r="D37" s="29">
        <v>0</v>
      </c>
      <c r="E37" s="30">
        <f>($B$6-SUM(D$28:$D36))*(($D$11/365)*B37)</f>
        <v>152.87671232876713</v>
      </c>
      <c r="F37" s="31"/>
      <c r="G37" s="31"/>
      <c r="H37" s="31"/>
      <c r="I37" s="35"/>
      <c r="J37" s="35"/>
      <c r="K37" s="35"/>
      <c r="L37" s="35"/>
      <c r="M37" s="12" t="s">
        <v>47</v>
      </c>
      <c r="N37" s="36" t="s">
        <v>47</v>
      </c>
    </row>
    <row r="38" spans="1:14" ht="12.75">
      <c r="A38" s="34">
        <v>41850</v>
      </c>
      <c r="B38" s="27">
        <f t="shared" si="1"/>
        <v>30</v>
      </c>
      <c r="C38" s="28">
        <f t="shared" si="0"/>
        <v>147.94520547945206</v>
      </c>
      <c r="D38" s="29">
        <v>0</v>
      </c>
      <c r="E38" s="30">
        <f>($B$6-SUM(D$28:$D37))*(($D$11/365)*B38)</f>
        <v>147.94520547945206</v>
      </c>
      <c r="F38" s="31"/>
      <c r="G38" s="31"/>
      <c r="H38" s="31"/>
      <c r="I38" s="35"/>
      <c r="J38" s="35"/>
      <c r="K38" s="35"/>
      <c r="L38" s="35"/>
      <c r="M38" s="12" t="s">
        <v>47</v>
      </c>
      <c r="N38" s="36" t="s">
        <v>47</v>
      </c>
    </row>
    <row r="39" spans="1:14" ht="12.75">
      <c r="A39" s="37">
        <v>41881</v>
      </c>
      <c r="B39" s="27">
        <f t="shared" si="1"/>
        <v>31</v>
      </c>
      <c r="C39" s="28">
        <f t="shared" si="0"/>
        <v>152.87671232876713</v>
      </c>
      <c r="D39" s="29">
        <v>0</v>
      </c>
      <c r="E39" s="30">
        <f>($B$6-SUM(D$28:$D38))*(($D$11/365)*B39)</f>
        <v>152.87671232876713</v>
      </c>
      <c r="F39" s="31"/>
      <c r="G39" s="31"/>
      <c r="H39" s="31"/>
      <c r="I39" s="35"/>
      <c r="J39" s="35"/>
      <c r="K39" s="35"/>
      <c r="L39" s="35"/>
      <c r="M39" s="12" t="s">
        <v>47</v>
      </c>
      <c r="N39" s="36" t="s">
        <v>47</v>
      </c>
    </row>
    <row r="40" spans="1:14" ht="13.5" thickBot="1">
      <c r="A40" s="34">
        <v>41911</v>
      </c>
      <c r="B40" s="27">
        <f t="shared" si="1"/>
        <v>30</v>
      </c>
      <c r="C40" s="28">
        <f t="shared" si="0"/>
        <v>5147.945205479452</v>
      </c>
      <c r="D40" s="29">
        <v>5000</v>
      </c>
      <c r="E40" s="30">
        <f>($B$6-SUM(D$28:$D39))*(($D$11/365)*B40)</f>
        <v>147.94520547945206</v>
      </c>
      <c r="F40" s="31"/>
      <c r="G40" s="31"/>
      <c r="H40" s="31"/>
      <c r="I40" s="35"/>
      <c r="J40" s="35"/>
      <c r="K40" s="35"/>
      <c r="L40" s="35"/>
      <c r="M40" s="12" t="s">
        <v>47</v>
      </c>
      <c r="N40" s="36" t="s">
        <v>47</v>
      </c>
    </row>
    <row r="41" spans="1:14" ht="13.5" thickBot="1">
      <c r="A41" s="38" t="s">
        <v>48</v>
      </c>
      <c r="B41" s="39">
        <f>SUM(B28:B40)</f>
        <v>364</v>
      </c>
      <c r="C41" s="40">
        <f>SUM(C28:C40)</f>
        <v>6721.095890410959</v>
      </c>
      <c r="D41" s="40">
        <f>SUM(D28:D40)</f>
        <v>5000</v>
      </c>
      <c r="E41" s="40">
        <f>SUM(E28:E40)</f>
        <v>1721.0958904109589</v>
      </c>
      <c r="F41" s="40">
        <f aca="true" t="shared" si="2" ref="F41:L41">SUM(F27:F40)</f>
        <v>0</v>
      </c>
      <c r="G41" s="40">
        <f t="shared" si="2"/>
        <v>0</v>
      </c>
      <c r="H41" s="40">
        <f t="shared" si="2"/>
        <v>25</v>
      </c>
      <c r="I41" s="40">
        <f t="shared" si="2"/>
        <v>0</v>
      </c>
      <c r="J41" s="40">
        <f t="shared" si="2"/>
        <v>0</v>
      </c>
      <c r="K41" s="40">
        <f t="shared" si="2"/>
        <v>0</v>
      </c>
      <c r="L41" s="20">
        <f t="shared" si="2"/>
        <v>0</v>
      </c>
      <c r="M41" s="41">
        <f>_XLL.ЧИСТВНДОХ(C27:C40,A27:A40)</f>
        <v>0.4102513253688812</v>
      </c>
      <c r="N41" s="42">
        <f>SUM(E41:L41)</f>
        <v>1746.0958904109589</v>
      </c>
    </row>
    <row r="42" spans="1:14" ht="12.75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48"/>
      <c r="N42" s="49"/>
    </row>
    <row r="43" spans="1:14" ht="12.75">
      <c r="A43" s="65" t="s">
        <v>54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49"/>
    </row>
    <row r="44" spans="1:14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49"/>
    </row>
    <row r="45" spans="1:14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49"/>
    </row>
    <row r="47" ht="12.75" customHeight="1" hidden="1"/>
  </sheetData>
  <sheetProtection/>
  <mergeCells count="19">
    <mergeCell ref="A43:M45"/>
    <mergeCell ref="A21:A24"/>
    <mergeCell ref="B21:B23"/>
    <mergeCell ref="C21:C24"/>
    <mergeCell ref="D21:L21"/>
    <mergeCell ref="D22:D24"/>
    <mergeCell ref="E22:E24"/>
    <mergeCell ref="F22:L22"/>
    <mergeCell ref="F23:I23"/>
    <mergeCell ref="N21:N24"/>
    <mergeCell ref="A25:B26"/>
    <mergeCell ref="N25:N26"/>
    <mergeCell ref="C25:C26"/>
    <mergeCell ref="D25:D26"/>
    <mergeCell ref="E25:E26"/>
    <mergeCell ref="J23:L23"/>
    <mergeCell ref="M21:M24"/>
    <mergeCell ref="F25:I25"/>
    <mergeCell ref="M25:M26"/>
  </mergeCells>
  <printOptions/>
  <pageMargins left="0.3937007874015748" right="0.3937007874015748" top="0.3937007874015748" bottom="0.3937007874015748" header="0.1968503937007874" footer="0.275590551181102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pea1105</dc:creator>
  <cp:keywords/>
  <dc:description/>
  <cp:lastModifiedBy>siv1404</cp:lastModifiedBy>
  <cp:lastPrinted>2013-09-24T12:25:18Z</cp:lastPrinted>
  <dcterms:created xsi:type="dcterms:W3CDTF">2013-04-26T12:25:57Z</dcterms:created>
  <dcterms:modified xsi:type="dcterms:W3CDTF">2015-04-20T07:32:56Z</dcterms:modified>
  <cp:category/>
  <cp:version/>
  <cp:contentType/>
  <cp:contentStatus/>
</cp:coreProperties>
</file>